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REA ECONOMICA\Presupuestos\Presupuesto 2017\G-67\SEGUIMIENTO PRESUPUESTARIO\JUNIO 2017\Portal Transparencia\"/>
    </mc:Choice>
  </mc:AlternateContent>
  <bookViews>
    <workbookView xWindow="0" yWindow="0" windowWidth="19200" windowHeight="10995"/>
  </bookViews>
  <sheets>
    <sheet name="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F35" i="1" s="1"/>
  <c r="D34" i="1"/>
  <c r="F34" i="1" s="1"/>
  <c r="D33" i="1"/>
  <c r="F33" i="1" s="1"/>
  <c r="D32" i="1"/>
  <c r="F32" i="1" s="1"/>
  <c r="E27" i="1"/>
  <c r="F27" i="1" s="1"/>
  <c r="C27" i="1"/>
  <c r="D27" i="1" s="1"/>
  <c r="E26" i="1"/>
  <c r="F26" i="1" s="1"/>
  <c r="D26" i="1"/>
  <c r="F25" i="1"/>
  <c r="E25" i="1"/>
  <c r="D25" i="1"/>
  <c r="E24" i="1"/>
  <c r="F24" i="1" s="1"/>
  <c r="D24" i="1"/>
  <c r="E23" i="1"/>
  <c r="F23" i="1" s="1"/>
  <c r="D23" i="1"/>
  <c r="E22" i="1"/>
  <c r="F22" i="1" s="1"/>
  <c r="D22" i="1"/>
  <c r="D21" i="1"/>
  <c r="E20" i="1"/>
  <c r="F20" i="1" s="1"/>
  <c r="D20" i="1"/>
  <c r="F19" i="1"/>
  <c r="E19" i="1"/>
  <c r="D19" i="1"/>
  <c r="E18" i="1"/>
  <c r="F18" i="1" s="1"/>
  <c r="D18" i="1"/>
  <c r="E17" i="1"/>
  <c r="F17" i="1" s="1"/>
  <c r="D17" i="1"/>
  <c r="E16" i="1"/>
  <c r="F16" i="1" s="1"/>
  <c r="D16" i="1"/>
  <c r="F15" i="1"/>
  <c r="E15" i="1"/>
  <c r="D15" i="1"/>
  <c r="E14" i="1"/>
  <c r="F14" i="1" s="1"/>
  <c r="D14" i="1"/>
  <c r="E12" i="1"/>
  <c r="F12" i="1" s="1"/>
  <c r="D12" i="1"/>
  <c r="E11" i="1"/>
  <c r="F11" i="1" s="1"/>
  <c r="D11" i="1"/>
  <c r="F10" i="1"/>
  <c r="E10" i="1"/>
  <c r="D10" i="1"/>
  <c r="E9" i="1"/>
  <c r="F9" i="1" s="1"/>
  <c r="D9" i="1"/>
  <c r="E8" i="1"/>
  <c r="F8" i="1" s="1"/>
  <c r="D8" i="1"/>
  <c r="E7" i="1"/>
  <c r="F7" i="1" s="1"/>
  <c r="D7" i="1"/>
  <c r="E6" i="1"/>
  <c r="D6" i="1"/>
</calcChain>
</file>

<file path=xl/sharedStrings.xml><?xml version="1.0" encoding="utf-8"?>
<sst xmlns="http://schemas.openxmlformats.org/spreadsheetml/2006/main" count="77" uniqueCount="66">
  <si>
    <t>PRESUPUESTO 2017</t>
  </si>
  <si>
    <t>EXPLOTACIÓN</t>
  </si>
  <si>
    <t>Cuenta</t>
  </si>
  <si>
    <t>Concepto</t>
  </si>
  <si>
    <t>PRESUPUESTADO</t>
  </si>
  <si>
    <t>Ejecución Prevista 2017</t>
  </si>
  <si>
    <t>Total ejecutado Mayo 2017</t>
  </si>
  <si>
    <t xml:space="preserve">Descripción </t>
  </si>
  <si>
    <t>INGRESOS</t>
  </si>
  <si>
    <t>Saldo</t>
  </si>
  <si>
    <t>%</t>
  </si>
  <si>
    <t>Detalle</t>
  </si>
  <si>
    <t>Ventas de Subproductos y Residuos</t>
  </si>
  <si>
    <t>Venta de Energía</t>
  </si>
  <si>
    <t>Venta de construcciones y terrenos</t>
  </si>
  <si>
    <t>Ventas de viviendas y elementos libres previstas en el ejercicio 2015 para Araba, Bizkaia y Gipuzkoa</t>
  </si>
  <si>
    <t xml:space="preserve"> Prestació de servicios:</t>
  </si>
  <si>
    <t>Ingresos por alquileres, leasing de  oficinas,  prestaciones de servicios, etc.</t>
  </si>
  <si>
    <t>Subvenciones, donaciones y legados</t>
  </si>
  <si>
    <t>Subvenciones recibidas para los Contratos Programa</t>
  </si>
  <si>
    <t>Ingresos por servicios diversos</t>
  </si>
  <si>
    <t>Ingresos por servicios prestados a empresas del grupo (recoge la Ejecución Urbanización Complementaria)</t>
  </si>
  <si>
    <t>Ingresos de participaciones en instrumentos</t>
  </si>
  <si>
    <t>Ingresos Por Arrendamiento de Oficinas ORIO</t>
  </si>
  <si>
    <t xml:space="preserve"> Beneficios procedentes de las inversiones inmobili</t>
  </si>
  <si>
    <t>Rendimiento por enajenación de Viviendas en AROC</t>
  </si>
  <si>
    <t>GASTOS</t>
  </si>
  <si>
    <t>Compra de terrenos y solares</t>
  </si>
  <si>
    <t>Compras de suelo realizadas en el ejercicio para realizar la actividad</t>
  </si>
  <si>
    <t>Certificaciones de Obra</t>
  </si>
  <si>
    <t>Coste de obra ejecutada y otros gastos relacionados en el ejercicio</t>
  </si>
  <si>
    <t>Trabajos Realizados Otras Empresas</t>
  </si>
  <si>
    <t>Gastos Por trabajos Realizados por Otras Empresas</t>
  </si>
  <si>
    <t>Arrendamientos y cánones</t>
  </si>
  <si>
    <t>Alquiler de oficinas</t>
  </si>
  <si>
    <t>Reparaciones y conservación</t>
  </si>
  <si>
    <t>Mantenimientos de sistemas y procesos informáticos</t>
  </si>
  <si>
    <t>Servicios de profesionales independientes</t>
  </si>
  <si>
    <t>Asesorías externas, consultoría informática, proyecto de fusión, etc</t>
  </si>
  <si>
    <t>Primas de seguros</t>
  </si>
  <si>
    <t>Seguros de vida, responsabilidad civil, oficinas, etc.</t>
  </si>
  <si>
    <t>Servicios bancarios y similares</t>
  </si>
  <si>
    <t>Servicios bancarios</t>
  </si>
  <si>
    <t>Publicidad y propaganda</t>
  </si>
  <si>
    <t>Gastos plan de comunicación y relaciones públicas</t>
  </si>
  <si>
    <t>Otros suministros</t>
  </si>
  <si>
    <t>Gastos en servicios generales,  material de oficina, limpieza, etc.</t>
  </si>
  <si>
    <t>Otros servicios diversos</t>
  </si>
  <si>
    <t>Mantenimiento de licencias y sistemas, ERP, Navision,etc.</t>
  </si>
  <si>
    <t>Impuesto Corriente</t>
  </si>
  <si>
    <t>Impuesto Sociedades y Otros</t>
  </si>
  <si>
    <t>Sueldos, salarios y gastos sociales</t>
  </si>
  <si>
    <t>Retribuciones a los cargos directivos, al personal fijo y temporal; Seguridad Social y Otros gastos sociales.</t>
  </si>
  <si>
    <t>Gastos Financieros</t>
  </si>
  <si>
    <t>Gastos financieros de líneas descuento, préstamos y líneas de crédito</t>
  </si>
  <si>
    <t>CAPITAL</t>
  </si>
  <si>
    <t>Presupuesto 2017</t>
  </si>
  <si>
    <t>INVERSIONES</t>
  </si>
  <si>
    <t>Aplicaciones informáticas</t>
  </si>
  <si>
    <t xml:space="preserve"> Herramientas de gestión de incidencias, postventa y gestión documental.</t>
  </si>
  <si>
    <t>Inversiones en construcciones</t>
  </si>
  <si>
    <t>Acondicionamiento Oficinas Sede Bilbao</t>
  </si>
  <si>
    <t>Mobiliario</t>
  </si>
  <si>
    <t>Mobiliario Oficinas Sede Bilbao</t>
  </si>
  <si>
    <t xml:space="preserve">Equipos para procesos de información </t>
  </si>
  <si>
    <t xml:space="preserve">Adquisición y renovación de equipos informáticos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</si>
</sst>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[Red]\(#,##0\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 indent="1"/>
    </xf>
    <xf numFmtId="4" fontId="3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0" xfId="0" applyFill="1"/>
    <xf numFmtId="4" fontId="2" fillId="0" borderId="0" xfId="0" applyNumberFormat="1" applyFont="1" applyFill="1"/>
    <xf numFmtId="0" fontId="0" fillId="0" borderId="0" xfId="0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10" fontId="3" fillId="0" borderId="0" xfId="0" applyNumberFormat="1" applyFont="1" applyFill="1" applyBorder="1"/>
    <xf numFmtId="0" fontId="4" fillId="0" borderId="12" xfId="0" applyFont="1" applyBorder="1" applyAlignment="1">
      <alignment horizontal="left"/>
    </xf>
    <xf numFmtId="4" fontId="2" fillId="0" borderId="0" xfId="0" applyNumberFormat="1" applyFont="1" applyBorder="1"/>
    <xf numFmtId="0" fontId="4" fillId="0" borderId="0" xfId="0" applyFont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4" fillId="0" borderId="0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wrapText="1"/>
    </xf>
    <xf numFmtId="4" fontId="6" fillId="0" borderId="0" xfId="0" applyNumberFormat="1" applyFont="1" applyFill="1" applyBorder="1"/>
    <xf numFmtId="0" fontId="0" fillId="0" borderId="0" xfId="0" applyBorder="1"/>
    <xf numFmtId="0" fontId="7" fillId="0" borderId="0" xfId="0" applyFont="1" applyFill="1" applyBorder="1" applyAlignment="1">
      <alignment vertical="top" wrapText="1"/>
    </xf>
    <xf numFmtId="4" fontId="0" fillId="0" borderId="0" xfId="0" applyNumberFormat="1"/>
    <xf numFmtId="0" fontId="8" fillId="0" borderId="0" xfId="0" applyFont="1"/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imiento-Ejecuci&#243;n-presupuestaria-May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TAL"/>
      <sheetName val="EXPLOTACION"/>
      <sheetName val="Hoja1"/>
    </sheetNames>
    <sheetDataSet>
      <sheetData sheetId="0"/>
      <sheetData sheetId="1"/>
      <sheetData sheetId="2">
        <row r="12">
          <cell r="W12">
            <v>675827</v>
          </cell>
        </row>
        <row r="20">
          <cell r="W20">
            <v>20745192</v>
          </cell>
        </row>
        <row r="53">
          <cell r="W53">
            <v>141257</v>
          </cell>
        </row>
        <row r="55">
          <cell r="W55">
            <v>61671</v>
          </cell>
        </row>
        <row r="56">
          <cell r="W56">
            <v>116643</v>
          </cell>
        </row>
        <row r="57">
          <cell r="W57">
            <v>7254</v>
          </cell>
        </row>
        <row r="59">
          <cell r="W59">
            <v>426</v>
          </cell>
        </row>
        <row r="61">
          <cell r="W61">
            <v>106324</v>
          </cell>
        </row>
        <row r="66">
          <cell r="W66">
            <v>23375</v>
          </cell>
        </row>
        <row r="77">
          <cell r="W77">
            <v>72740</v>
          </cell>
        </row>
        <row r="79">
          <cell r="W79">
            <v>176405</v>
          </cell>
        </row>
        <row r="80">
          <cell r="W80">
            <v>33188</v>
          </cell>
        </row>
        <row r="82">
          <cell r="W82">
            <v>24634</v>
          </cell>
        </row>
        <row r="83">
          <cell r="W83">
            <v>271835</v>
          </cell>
        </row>
        <row r="84">
          <cell r="W84">
            <v>887212</v>
          </cell>
        </row>
        <row r="89">
          <cell r="W89">
            <v>-116210</v>
          </cell>
        </row>
        <row r="92">
          <cell r="W92">
            <v>-726132</v>
          </cell>
        </row>
        <row r="93">
          <cell r="W93">
            <v>-633894</v>
          </cell>
        </row>
        <row r="99">
          <cell r="W99">
            <v>-120178</v>
          </cell>
        </row>
        <row r="100">
          <cell r="W100">
            <v>-276808</v>
          </cell>
        </row>
        <row r="101">
          <cell r="W101">
            <v>-147989</v>
          </cell>
        </row>
        <row r="102">
          <cell r="W102">
            <v>-126977</v>
          </cell>
        </row>
        <row r="103">
          <cell r="W103">
            <v>-271902</v>
          </cell>
        </row>
        <row r="104">
          <cell r="W104">
            <v>-140728</v>
          </cell>
        </row>
        <row r="105">
          <cell r="W105">
            <v>-1764297</v>
          </cell>
        </row>
        <row r="106">
          <cell r="W106">
            <v>-12002405</v>
          </cell>
        </row>
        <row r="107">
          <cell r="W107">
            <v>-1313410</v>
          </cell>
        </row>
        <row r="108">
          <cell r="W108">
            <v>-429661</v>
          </cell>
        </row>
        <row r="109">
          <cell r="W109">
            <v>-874030</v>
          </cell>
        </row>
        <row r="110">
          <cell r="W110">
            <v>-6833322</v>
          </cell>
        </row>
        <row r="112">
          <cell r="W112">
            <v>-25001000</v>
          </cell>
        </row>
        <row r="113">
          <cell r="W113">
            <v>-21011</v>
          </cell>
        </row>
        <row r="114">
          <cell r="W114">
            <v>-62846</v>
          </cell>
        </row>
        <row r="115">
          <cell r="W115">
            <v>-102744</v>
          </cell>
        </row>
        <row r="119">
          <cell r="W119">
            <v>-5104</v>
          </cell>
        </row>
        <row r="120">
          <cell r="W120">
            <v>-280528</v>
          </cell>
        </row>
        <row r="132">
          <cell r="W132">
            <v>-1134812</v>
          </cell>
        </row>
        <row r="136">
          <cell r="W136">
            <v>-219042</v>
          </cell>
        </row>
        <row r="140">
          <cell r="W140">
            <v>-3653519</v>
          </cell>
        </row>
        <row r="141">
          <cell r="W141">
            <v>-256914</v>
          </cell>
        </row>
        <row r="144">
          <cell r="W144">
            <v>-25483</v>
          </cell>
        </row>
        <row r="147">
          <cell r="W147">
            <v>-70129</v>
          </cell>
        </row>
        <row r="150">
          <cell r="W150">
            <v>-1056903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topLeftCell="A13" workbookViewId="0">
      <selection activeCell="E22" sqref="E22"/>
    </sheetView>
  </sheetViews>
  <sheetFormatPr baseColWidth="10" defaultRowHeight="15" x14ac:dyDescent="0.25"/>
  <cols>
    <col min="1" max="1" width="12" style="69" customWidth="1"/>
    <col min="2" max="2" width="27.42578125" style="69" bestFit="1" customWidth="1"/>
    <col min="3" max="3" width="13" style="70" bestFit="1" customWidth="1"/>
    <col min="4" max="4" width="20.85546875" style="70" bestFit="1" customWidth="1"/>
    <col min="5" max="5" width="11.7109375" bestFit="1" customWidth="1"/>
    <col min="6" max="6" width="6.85546875" bestFit="1" customWidth="1"/>
    <col min="7" max="7" width="7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4" ht="15.75" thickBot="1" x14ac:dyDescent="0.3">
      <c r="A2" s="3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</row>
    <row r="3" spans="1:14" ht="15" customHeight="1" x14ac:dyDescent="0.25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/>
      <c r="G3" s="10" t="s">
        <v>7</v>
      </c>
      <c r="H3" s="11"/>
      <c r="I3" s="11"/>
      <c r="J3" s="11"/>
      <c r="K3" s="11"/>
    </row>
    <row r="4" spans="1:14" ht="15" customHeight="1" thickBot="1" x14ac:dyDescent="0.3">
      <c r="A4" s="12"/>
      <c r="B4" s="12"/>
      <c r="C4" s="13"/>
      <c r="D4" s="13"/>
      <c r="E4" s="14"/>
      <c r="F4" s="15"/>
      <c r="G4" s="16"/>
      <c r="H4" s="11"/>
      <c r="I4" s="11"/>
      <c r="J4" s="11"/>
      <c r="K4" s="11"/>
    </row>
    <row r="5" spans="1:14" ht="15" customHeight="1" thickBot="1" x14ac:dyDescent="0.3">
      <c r="A5" s="17" t="s">
        <v>8</v>
      </c>
      <c r="B5" s="18"/>
      <c r="C5" s="18"/>
      <c r="D5" s="19"/>
      <c r="E5" s="20" t="s">
        <v>9</v>
      </c>
      <c r="F5" s="21" t="s">
        <v>10</v>
      </c>
      <c r="G5" s="20" t="s">
        <v>11</v>
      </c>
      <c r="H5" s="11"/>
      <c r="I5" s="11"/>
      <c r="J5" s="11"/>
      <c r="K5" s="11"/>
    </row>
    <row r="6" spans="1:14" s="28" customFormat="1" ht="15" customHeight="1" x14ac:dyDescent="0.25">
      <c r="A6" s="22">
        <v>703</v>
      </c>
      <c r="B6" s="23" t="s">
        <v>12</v>
      </c>
      <c r="C6" s="24">
        <v>278455</v>
      </c>
      <c r="D6" s="24">
        <f>+C6</f>
        <v>278455</v>
      </c>
      <c r="E6" s="25">
        <f>-[1]EXPLOTACION!W89</f>
        <v>116210</v>
      </c>
      <c r="F6" s="26"/>
      <c r="G6" s="27" t="s">
        <v>13</v>
      </c>
    </row>
    <row r="7" spans="1:14" s="28" customFormat="1" ht="15" customHeight="1" x14ac:dyDescent="0.25">
      <c r="A7" s="22">
        <v>7070</v>
      </c>
      <c r="B7" s="23" t="s">
        <v>14</v>
      </c>
      <c r="C7" s="24">
        <v>68557413</v>
      </c>
      <c r="D7" s="24">
        <f t="shared" ref="D7:D11" si="0">+C7</f>
        <v>68557413</v>
      </c>
      <c r="E7" s="25">
        <f>-SUM([1]EXPLOTACION!W98:W120)</f>
        <v>49774940</v>
      </c>
      <c r="F7" s="26">
        <f>+E7/D7</f>
        <v>0.72603293826154147</v>
      </c>
      <c r="G7" s="27" t="s">
        <v>15</v>
      </c>
    </row>
    <row r="8" spans="1:14" s="28" customFormat="1" ht="15" customHeight="1" x14ac:dyDescent="0.25">
      <c r="A8" s="22">
        <v>7051</v>
      </c>
      <c r="B8" s="23" t="s">
        <v>16</v>
      </c>
      <c r="C8" s="24">
        <v>3738709</v>
      </c>
      <c r="D8" s="24">
        <f t="shared" si="0"/>
        <v>3738709</v>
      </c>
      <c r="E8" s="25">
        <f>-[1]EXPLOTACION!W92-[1]EXPLOTACION!W93</f>
        <v>1360026</v>
      </c>
      <c r="F8" s="26">
        <f t="shared" ref="F8:F12" si="1">+E8/D8</f>
        <v>0.36376888385803763</v>
      </c>
      <c r="G8" s="27" t="s">
        <v>17</v>
      </c>
    </row>
    <row r="9" spans="1:14" s="28" customFormat="1" ht="15" customHeight="1" x14ac:dyDescent="0.25">
      <c r="A9" s="22">
        <v>7401</v>
      </c>
      <c r="B9" s="23" t="s">
        <v>18</v>
      </c>
      <c r="C9" s="24">
        <v>7980955</v>
      </c>
      <c r="D9" s="24">
        <f t="shared" si="0"/>
        <v>7980955</v>
      </c>
      <c r="E9" s="29">
        <f>-[1]EXPLOTACION!W132-[1]EXPLOTACION!W136</f>
        <v>1353854</v>
      </c>
      <c r="F9" s="26">
        <f t="shared" si="1"/>
        <v>0.16963558872340465</v>
      </c>
      <c r="G9" s="27" t="s">
        <v>19</v>
      </c>
    </row>
    <row r="10" spans="1:14" s="28" customFormat="1" ht="15" customHeight="1" x14ac:dyDescent="0.25">
      <c r="A10" s="22">
        <v>7591</v>
      </c>
      <c r="B10" s="23" t="s">
        <v>20</v>
      </c>
      <c r="C10" s="24">
        <v>1027656</v>
      </c>
      <c r="D10" s="24">
        <f t="shared" si="0"/>
        <v>1027656</v>
      </c>
      <c r="E10" s="25">
        <f>-[1]EXPLOTACION!W140-[1]EXPLOTACION!W141-[1]EXPLOTACION!W144</f>
        <v>3935916</v>
      </c>
      <c r="F10" s="26">
        <f t="shared" si="1"/>
        <v>3.8299936943880053</v>
      </c>
      <c r="G10" s="27" t="s">
        <v>21</v>
      </c>
      <c r="H10" s="30"/>
      <c r="I10" s="30"/>
      <c r="J10" s="30"/>
      <c r="K10" s="30"/>
      <c r="L10" s="30"/>
      <c r="M10" s="30"/>
      <c r="N10" s="30"/>
    </row>
    <row r="11" spans="1:14" s="28" customFormat="1" ht="15" customHeight="1" x14ac:dyDescent="0.25">
      <c r="A11" s="22">
        <v>7601</v>
      </c>
      <c r="B11" s="23" t="s">
        <v>22</v>
      </c>
      <c r="C11" s="24">
        <v>161092</v>
      </c>
      <c r="D11" s="24">
        <f t="shared" si="0"/>
        <v>161092</v>
      </c>
      <c r="E11" s="25">
        <f>-[1]EXPLOTACION!W147</f>
        <v>70129</v>
      </c>
      <c r="F11" s="26">
        <f t="shared" si="1"/>
        <v>0.4353350880242346</v>
      </c>
      <c r="G11" s="27" t="s">
        <v>23</v>
      </c>
      <c r="H11" s="30"/>
      <c r="I11" s="30"/>
      <c r="J11" s="30"/>
      <c r="K11" s="30"/>
      <c r="L11" s="30"/>
      <c r="M11" s="30"/>
      <c r="N11" s="30"/>
    </row>
    <row r="12" spans="1:14" s="28" customFormat="1" ht="15" customHeight="1" thickBot="1" x14ac:dyDescent="0.3">
      <c r="A12" s="22">
        <v>772</v>
      </c>
      <c r="B12" s="23" t="s">
        <v>24</v>
      </c>
      <c r="C12" s="24">
        <v>377230</v>
      </c>
      <c r="D12" s="24">
        <f>+C12</f>
        <v>377230</v>
      </c>
      <c r="E12" s="25">
        <f>-[1]EXPLOTACION!W150</f>
        <v>1056903</v>
      </c>
      <c r="F12" s="26">
        <f t="shared" si="1"/>
        <v>2.8017469448347163</v>
      </c>
      <c r="G12" s="27" t="s">
        <v>25</v>
      </c>
      <c r="H12" s="30"/>
      <c r="I12" s="30"/>
      <c r="J12" s="30"/>
      <c r="K12" s="30"/>
      <c r="L12" s="30"/>
      <c r="M12" s="30"/>
      <c r="N12" s="30"/>
    </row>
    <row r="13" spans="1:14" ht="13.5" customHeight="1" thickBot="1" x14ac:dyDescent="0.3">
      <c r="A13" s="31" t="s">
        <v>26</v>
      </c>
      <c r="B13" s="32"/>
      <c r="C13" s="32"/>
      <c r="D13" s="33"/>
      <c r="E13" s="20" t="s">
        <v>9</v>
      </c>
      <c r="F13" s="20" t="s">
        <v>10</v>
      </c>
      <c r="G13" s="20" t="s">
        <v>11</v>
      </c>
      <c r="H13" s="11"/>
      <c r="I13" s="11"/>
      <c r="J13" s="11"/>
      <c r="K13" s="11"/>
      <c r="L13" s="30"/>
      <c r="M13" s="30"/>
      <c r="N13" s="30"/>
    </row>
    <row r="14" spans="1:14" x14ac:dyDescent="0.25">
      <c r="A14" s="22">
        <v>601</v>
      </c>
      <c r="B14" s="34" t="s">
        <v>27</v>
      </c>
      <c r="C14" s="24">
        <v>27531786</v>
      </c>
      <c r="D14" s="24">
        <f>+C14</f>
        <v>27531786</v>
      </c>
      <c r="E14" s="24">
        <f>+[1]EXPLOTACION!W12</f>
        <v>675827</v>
      </c>
      <c r="F14" s="35">
        <f>+E14/D14</f>
        <v>2.4547154332813716E-2</v>
      </c>
      <c r="G14" s="36" t="s">
        <v>28</v>
      </c>
      <c r="H14" s="30"/>
      <c r="I14" s="30"/>
      <c r="J14" s="30"/>
      <c r="K14" s="30"/>
      <c r="L14" s="30"/>
      <c r="M14" s="30"/>
      <c r="N14" s="30"/>
    </row>
    <row r="15" spans="1:14" x14ac:dyDescent="0.25">
      <c r="A15" s="22">
        <v>606</v>
      </c>
      <c r="B15" s="23" t="s">
        <v>29</v>
      </c>
      <c r="C15" s="24">
        <v>46575525</v>
      </c>
      <c r="D15" s="24">
        <f t="shared" ref="D15:D27" si="2">+C15</f>
        <v>46575525</v>
      </c>
      <c r="E15" s="37">
        <f>+[1]EXPLOTACION!W20</f>
        <v>20745192</v>
      </c>
      <c r="F15" s="35">
        <f t="shared" ref="F15:F27" si="3">+E15/D15</f>
        <v>0.44540972968098586</v>
      </c>
      <c r="G15" s="36" t="s">
        <v>30</v>
      </c>
    </row>
    <row r="16" spans="1:14" x14ac:dyDescent="0.25">
      <c r="A16" s="22">
        <v>607</v>
      </c>
      <c r="B16" s="23" t="s">
        <v>31</v>
      </c>
      <c r="C16" s="24">
        <v>189809</v>
      </c>
      <c r="D16" s="24">
        <f>+C16</f>
        <v>189809</v>
      </c>
      <c r="E16" s="37">
        <f>+[1]EXPLOTACION!W48</f>
        <v>0</v>
      </c>
      <c r="F16" s="35">
        <f t="shared" si="3"/>
        <v>0</v>
      </c>
      <c r="G16" s="36" t="s">
        <v>32</v>
      </c>
    </row>
    <row r="17" spans="1:22" x14ac:dyDescent="0.25">
      <c r="A17" s="22">
        <v>6218</v>
      </c>
      <c r="B17" s="23" t="s">
        <v>33</v>
      </c>
      <c r="C17" s="24">
        <v>320460</v>
      </c>
      <c r="D17" s="24">
        <f t="shared" si="2"/>
        <v>320460</v>
      </c>
      <c r="E17" s="37">
        <f>+[1]EXPLOTACION!W53</f>
        <v>141257</v>
      </c>
      <c r="F17" s="35">
        <f t="shared" si="3"/>
        <v>0.44079448293078699</v>
      </c>
      <c r="G17" s="36" t="s">
        <v>34</v>
      </c>
      <c r="H17" s="38"/>
    </row>
    <row r="18" spans="1:22" x14ac:dyDescent="0.25">
      <c r="A18" s="39">
        <v>6229</v>
      </c>
      <c r="B18" s="40" t="s">
        <v>35</v>
      </c>
      <c r="C18" s="24">
        <v>371309</v>
      </c>
      <c r="D18" s="24">
        <f t="shared" si="2"/>
        <v>371309</v>
      </c>
      <c r="E18" s="37">
        <f>+[1]EXPLOTACION!W55</f>
        <v>61671</v>
      </c>
      <c r="F18" s="35">
        <f t="shared" si="3"/>
        <v>0.16609077614601317</v>
      </c>
      <c r="G18" s="36" t="s">
        <v>36</v>
      </c>
      <c r="H18" s="38"/>
    </row>
    <row r="19" spans="1:22" ht="22.5" x14ac:dyDescent="0.25">
      <c r="A19" s="22">
        <v>623</v>
      </c>
      <c r="B19" s="23" t="s">
        <v>37</v>
      </c>
      <c r="C19" s="24">
        <v>1110017</v>
      </c>
      <c r="D19" s="24">
        <f t="shared" si="2"/>
        <v>1110017</v>
      </c>
      <c r="E19" s="37">
        <f>+[1]EXPLOTACION!W56</f>
        <v>116643</v>
      </c>
      <c r="F19" s="35">
        <f t="shared" si="3"/>
        <v>0.10508217441714857</v>
      </c>
      <c r="G19" s="36" t="s">
        <v>38</v>
      </c>
      <c r="H19" s="38"/>
    </row>
    <row r="20" spans="1:22" x14ac:dyDescent="0.25">
      <c r="A20" s="22">
        <v>625</v>
      </c>
      <c r="B20" s="41" t="s">
        <v>39</v>
      </c>
      <c r="C20" s="24">
        <v>44000</v>
      </c>
      <c r="D20" s="24">
        <f>+C20</f>
        <v>44000</v>
      </c>
      <c r="E20" s="37">
        <f>+[1]EXPLOTACION!W57</f>
        <v>7254</v>
      </c>
      <c r="F20" s="35">
        <f t="shared" si="3"/>
        <v>0.16486363636363635</v>
      </c>
      <c r="G20" s="36" t="s">
        <v>40</v>
      </c>
      <c r="H20" s="38"/>
    </row>
    <row r="21" spans="1:22" x14ac:dyDescent="0.25">
      <c r="A21" s="22">
        <v>626</v>
      </c>
      <c r="B21" s="41" t="s">
        <v>41</v>
      </c>
      <c r="C21" s="24"/>
      <c r="D21" s="24">
        <f t="shared" si="2"/>
        <v>0</v>
      </c>
      <c r="E21" s="37">
        <v>0</v>
      </c>
      <c r="F21" s="35">
        <v>0</v>
      </c>
      <c r="G21" s="36" t="s">
        <v>42</v>
      </c>
      <c r="H21" s="38"/>
    </row>
    <row r="22" spans="1:22" x14ac:dyDescent="0.25">
      <c r="A22" s="22">
        <v>6270</v>
      </c>
      <c r="B22" s="41" t="s">
        <v>43</v>
      </c>
      <c r="C22" s="24">
        <v>133240</v>
      </c>
      <c r="D22" s="24">
        <f t="shared" si="2"/>
        <v>133240</v>
      </c>
      <c r="E22" s="37">
        <f>+[1]EXPLOTACION!W59</f>
        <v>426</v>
      </c>
      <c r="F22" s="35">
        <f t="shared" si="3"/>
        <v>3.1972380666466529E-3</v>
      </c>
      <c r="G22" s="36" t="s">
        <v>44</v>
      </c>
      <c r="H22" s="38"/>
    </row>
    <row r="23" spans="1:22" x14ac:dyDescent="0.25">
      <c r="A23" s="22">
        <v>6289</v>
      </c>
      <c r="B23" s="41" t="s">
        <v>45</v>
      </c>
      <c r="C23" s="24">
        <v>334965</v>
      </c>
      <c r="D23" s="24">
        <f t="shared" si="2"/>
        <v>334965</v>
      </c>
      <c r="E23" s="37">
        <f>+[1]EXPLOTACION!W61</f>
        <v>106324</v>
      </c>
      <c r="F23" s="35">
        <f t="shared" si="3"/>
        <v>0.3174182377263296</v>
      </c>
      <c r="G23" s="36" t="s">
        <v>46</v>
      </c>
      <c r="H23" s="38"/>
    </row>
    <row r="24" spans="1:22" x14ac:dyDescent="0.25">
      <c r="A24" s="22">
        <v>629</v>
      </c>
      <c r="B24" s="41" t="s">
        <v>47</v>
      </c>
      <c r="C24" s="24">
        <v>399537</v>
      </c>
      <c r="D24" s="24">
        <f t="shared" si="2"/>
        <v>399537</v>
      </c>
      <c r="E24" s="37">
        <f>+[1]EXPLOTACION!W61</f>
        <v>106324</v>
      </c>
      <c r="F24" s="35">
        <f t="shared" si="3"/>
        <v>0.26611803162160202</v>
      </c>
      <c r="G24" s="36" t="s">
        <v>48</v>
      </c>
      <c r="H24" s="38"/>
    </row>
    <row r="25" spans="1:22" x14ac:dyDescent="0.25">
      <c r="A25" s="22">
        <v>630</v>
      </c>
      <c r="B25" s="41" t="s">
        <v>49</v>
      </c>
      <c r="C25" s="24">
        <v>87014</v>
      </c>
      <c r="D25" s="24">
        <f t="shared" si="2"/>
        <v>87014</v>
      </c>
      <c r="E25" s="37">
        <f>+[1]EXPLOTACION!W66</f>
        <v>23375</v>
      </c>
      <c r="F25" s="35">
        <f t="shared" si="3"/>
        <v>0.26863493230974328</v>
      </c>
      <c r="G25" s="36" t="s">
        <v>50</v>
      </c>
      <c r="H25" s="38"/>
    </row>
    <row r="26" spans="1:22" x14ac:dyDescent="0.25">
      <c r="A26" s="22">
        <v>640</v>
      </c>
      <c r="B26" s="41" t="s">
        <v>51</v>
      </c>
      <c r="C26" s="24">
        <v>4793969</v>
      </c>
      <c r="D26" s="24">
        <f t="shared" si="2"/>
        <v>4793969</v>
      </c>
      <c r="E26" s="24">
        <f>+[1]EXPLOTACION!W82+[1]EXPLOTACION!W83+[1]EXPLOTACION!W84</f>
        <v>1183681</v>
      </c>
      <c r="F26" s="35">
        <f t="shared" si="3"/>
        <v>0.24691044101453305</v>
      </c>
      <c r="G26" s="36" t="s">
        <v>52</v>
      </c>
      <c r="H26" s="38"/>
    </row>
    <row r="27" spans="1:22" ht="15.75" thickBot="1" x14ac:dyDescent="0.3">
      <c r="A27" s="22">
        <v>66</v>
      </c>
      <c r="B27" s="23" t="s">
        <v>53</v>
      </c>
      <c r="C27" s="24">
        <f>3848792+262758</f>
        <v>4111550</v>
      </c>
      <c r="D27" s="24">
        <f t="shared" si="2"/>
        <v>4111550</v>
      </c>
      <c r="E27" s="37">
        <f>+[1]EXPLOTACION!W77+[1]EXPLOTACION!W79+[1]EXPLOTACION!W80</f>
        <v>282333</v>
      </c>
      <c r="F27" s="35">
        <f t="shared" si="3"/>
        <v>6.8668263793459888E-2</v>
      </c>
      <c r="G27" s="36" t="s">
        <v>54</v>
      </c>
      <c r="H27" s="42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5.75" thickBot="1" x14ac:dyDescent="0.3">
      <c r="A28" s="43" t="s">
        <v>55</v>
      </c>
      <c r="B28" s="44"/>
      <c r="C28" s="44"/>
      <c r="D28" s="44"/>
      <c r="E28" s="44"/>
      <c r="F28" s="44"/>
      <c r="G28" s="45"/>
      <c r="H28" s="46"/>
      <c r="I28" s="46"/>
      <c r="J28" s="46"/>
      <c r="K28" s="46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5">
      <c r="A29" s="6" t="s">
        <v>2</v>
      </c>
      <c r="B29" s="6" t="s">
        <v>3</v>
      </c>
      <c r="C29" s="7" t="s">
        <v>56</v>
      </c>
      <c r="D29" s="7" t="s">
        <v>5</v>
      </c>
      <c r="E29" s="8" t="s">
        <v>6</v>
      </c>
      <c r="F29" s="9"/>
      <c r="G29" s="10" t="s">
        <v>7</v>
      </c>
      <c r="H29" s="11"/>
      <c r="I29" s="11"/>
      <c r="J29" s="11"/>
      <c r="K29" s="11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5.75" thickBot="1" x14ac:dyDescent="0.3">
      <c r="A30" s="12"/>
      <c r="B30" s="12"/>
      <c r="C30" s="13"/>
      <c r="D30" s="13"/>
      <c r="E30" s="14"/>
      <c r="F30" s="15"/>
      <c r="G30" s="16"/>
      <c r="H30" s="11"/>
      <c r="I30" s="11"/>
      <c r="J30" s="11"/>
      <c r="K30" s="1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5.75" thickBot="1" x14ac:dyDescent="0.3">
      <c r="A31" s="17" t="s">
        <v>57</v>
      </c>
      <c r="B31" s="18"/>
      <c r="C31" s="18"/>
      <c r="D31" s="19"/>
      <c r="E31" s="20" t="s">
        <v>9</v>
      </c>
      <c r="F31" s="20" t="s">
        <v>10</v>
      </c>
      <c r="G31" s="20" t="s">
        <v>11</v>
      </c>
      <c r="H31" s="11"/>
      <c r="I31" s="11"/>
      <c r="J31" s="11"/>
      <c r="K31" s="1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28" customFormat="1" x14ac:dyDescent="0.25">
      <c r="A32" s="47">
        <v>206</v>
      </c>
      <c r="B32" s="48" t="s">
        <v>58</v>
      </c>
      <c r="C32" s="49">
        <v>106912</v>
      </c>
      <c r="D32" s="49">
        <f>+C32</f>
        <v>106912</v>
      </c>
      <c r="E32" s="50">
        <v>16250</v>
      </c>
      <c r="F32" s="51">
        <f>+E32/D32</f>
        <v>0.1519941634241245</v>
      </c>
      <c r="G32" s="52" t="s">
        <v>59</v>
      </c>
      <c r="H32" s="53"/>
      <c r="I32" s="53"/>
      <c r="J32" s="53"/>
      <c r="K32" s="53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22.5" customHeight="1" x14ac:dyDescent="0.25">
      <c r="A33" s="54">
        <v>211</v>
      </c>
      <c r="B33" s="55" t="s">
        <v>60</v>
      </c>
      <c r="C33" s="56">
        <v>1410804</v>
      </c>
      <c r="D33" s="56">
        <f t="shared" ref="D33:D35" si="4">+C33</f>
        <v>1410804</v>
      </c>
      <c r="E33" s="57">
        <v>0</v>
      </c>
      <c r="F33" s="58">
        <f t="shared" ref="F33:F35" si="5">+E33/D33</f>
        <v>0</v>
      </c>
      <c r="G33" s="36" t="s">
        <v>61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22.5" customHeight="1" x14ac:dyDescent="0.25">
      <c r="A34" s="54">
        <v>216</v>
      </c>
      <c r="B34" s="55" t="s">
        <v>62</v>
      </c>
      <c r="C34" s="56">
        <v>157259</v>
      </c>
      <c r="D34" s="56">
        <f t="shared" si="4"/>
        <v>157259</v>
      </c>
      <c r="E34" s="57">
        <v>0</v>
      </c>
      <c r="F34" s="58">
        <f t="shared" si="5"/>
        <v>0</v>
      </c>
      <c r="G34" s="36" t="s">
        <v>63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22.5" customHeight="1" thickBot="1" x14ac:dyDescent="0.3">
      <c r="A35" s="59">
        <v>2017</v>
      </c>
      <c r="B35" s="60" t="s">
        <v>64</v>
      </c>
      <c r="C35" s="61">
        <v>35000</v>
      </c>
      <c r="D35" s="61">
        <f t="shared" si="4"/>
        <v>35000</v>
      </c>
      <c r="E35" s="62">
        <v>19866</v>
      </c>
      <c r="F35" s="63">
        <f t="shared" si="5"/>
        <v>0.56759999999999999</v>
      </c>
      <c r="G35" s="64" t="s">
        <v>65</v>
      </c>
    </row>
    <row r="36" spans="1:22" x14ac:dyDescent="0.25">
      <c r="A36" s="23"/>
      <c r="B36" s="23"/>
      <c r="C36" s="65"/>
      <c r="D36" s="65"/>
      <c r="F36" s="66"/>
      <c r="G36" s="66"/>
    </row>
    <row r="37" spans="1:22" x14ac:dyDescent="0.25">
      <c r="A37" s="23"/>
      <c r="B37" s="23"/>
      <c r="C37" s="65"/>
      <c r="D37" s="65"/>
      <c r="F37" s="66"/>
      <c r="G37" s="66"/>
    </row>
    <row r="38" spans="1:22" x14ac:dyDescent="0.25">
      <c r="A38" s="23"/>
      <c r="B38" s="23"/>
      <c r="C38" s="65"/>
      <c r="D38" s="65"/>
    </row>
    <row r="39" spans="1:22" x14ac:dyDescent="0.25">
      <c r="A39" s="23"/>
      <c r="B39" s="23"/>
      <c r="C39" s="65"/>
      <c r="D39" s="65"/>
    </row>
    <row r="40" spans="1:22" x14ac:dyDescent="0.25">
      <c r="A40" s="23"/>
      <c r="B40" s="23"/>
      <c r="C40" s="65"/>
      <c r="D40" s="65"/>
    </row>
    <row r="41" spans="1:22" x14ac:dyDescent="0.25">
      <c r="A41" s="23"/>
      <c r="B41" s="23"/>
      <c r="C41" s="65"/>
      <c r="D41" s="65"/>
    </row>
    <row r="42" spans="1:22" x14ac:dyDescent="0.25">
      <c r="A42" s="23"/>
      <c r="B42" s="23"/>
      <c r="C42" s="65"/>
      <c r="D42" s="65"/>
    </row>
    <row r="43" spans="1:22" x14ac:dyDescent="0.25">
      <c r="A43" s="23"/>
      <c r="B43" s="23"/>
      <c r="C43" s="65"/>
      <c r="D43" s="65"/>
    </row>
    <row r="44" spans="1:22" x14ac:dyDescent="0.25">
      <c r="A44" s="67"/>
      <c r="B44" s="67"/>
      <c r="C44" s="65"/>
      <c r="D44" s="65"/>
    </row>
    <row r="45" spans="1:22" x14ac:dyDescent="0.25">
      <c r="A45" s="67"/>
      <c r="B45" s="67"/>
      <c r="C45" s="65"/>
      <c r="D45" s="65"/>
    </row>
    <row r="46" spans="1:22" x14ac:dyDescent="0.25">
      <c r="A46" s="67"/>
      <c r="B46" s="67"/>
      <c r="C46" s="65"/>
      <c r="D46" s="65"/>
    </row>
    <row r="47" spans="1:22" x14ac:dyDescent="0.25">
      <c r="A47" s="67"/>
      <c r="B47" s="67"/>
      <c r="C47" s="65"/>
      <c r="D47" s="65"/>
    </row>
    <row r="48" spans="1:22" x14ac:dyDescent="0.25">
      <c r="A48" s="67"/>
      <c r="B48" s="67"/>
      <c r="C48" s="65"/>
      <c r="D48" s="65"/>
    </row>
    <row r="49" spans="1:4" x14ac:dyDescent="0.25">
      <c r="A49" s="67"/>
      <c r="B49" s="67"/>
      <c r="C49" s="65"/>
      <c r="D49" s="65"/>
    </row>
    <row r="50" spans="1:4" x14ac:dyDescent="0.25">
      <c r="A50" s="67"/>
      <c r="B50" s="67"/>
      <c r="C50" s="65"/>
      <c r="D50" s="65"/>
    </row>
    <row r="51" spans="1:4" x14ac:dyDescent="0.25">
      <c r="A51" s="67"/>
      <c r="B51" s="67"/>
      <c r="C51" s="65"/>
      <c r="D51" s="65"/>
    </row>
    <row r="52" spans="1:4" x14ac:dyDescent="0.25">
      <c r="A52" s="67"/>
      <c r="B52" s="67"/>
      <c r="C52" s="65"/>
      <c r="D52" s="65"/>
    </row>
    <row r="53" spans="1:4" x14ac:dyDescent="0.25">
      <c r="A53" s="67"/>
      <c r="B53" s="67"/>
      <c r="C53" s="65"/>
      <c r="D53" s="65"/>
    </row>
    <row r="54" spans="1:4" x14ac:dyDescent="0.25">
      <c r="A54" s="23"/>
      <c r="B54" s="23"/>
      <c r="C54" s="65"/>
      <c r="D54" s="65"/>
    </row>
    <row r="55" spans="1:4" x14ac:dyDescent="0.25">
      <c r="A55" s="23"/>
      <c r="B55" s="23"/>
      <c r="C55" s="65"/>
      <c r="D55" s="65"/>
    </row>
    <row r="58" spans="1:4" x14ac:dyDescent="0.25">
      <c r="A58"/>
      <c r="B58"/>
      <c r="C58" s="68"/>
      <c r="D58" s="68"/>
    </row>
    <row r="59" spans="1:4" x14ac:dyDescent="0.25">
      <c r="A59"/>
      <c r="B59"/>
      <c r="C59" s="68"/>
      <c r="D59" s="68"/>
    </row>
    <row r="60" spans="1:4" x14ac:dyDescent="0.25">
      <c r="A60"/>
      <c r="B60"/>
      <c r="C60" s="68"/>
      <c r="D60" s="68"/>
    </row>
    <row r="61" spans="1:4" x14ac:dyDescent="0.25">
      <c r="A61"/>
      <c r="B61"/>
      <c r="C61" s="68"/>
      <c r="D61" s="68"/>
    </row>
    <row r="62" spans="1:4" x14ac:dyDescent="0.25">
      <c r="A62"/>
      <c r="B62"/>
      <c r="C62" s="68"/>
      <c r="D62" s="68"/>
    </row>
    <row r="63" spans="1:4" x14ac:dyDescent="0.25">
      <c r="A63"/>
      <c r="B63"/>
      <c r="C63" s="68"/>
      <c r="D63" s="68"/>
    </row>
  </sheetData>
  <mergeCells count="18">
    <mergeCell ref="A31:D31"/>
    <mergeCell ref="A5:D5"/>
    <mergeCell ref="A13:D13"/>
    <mergeCell ref="A28:G28"/>
    <mergeCell ref="A29:A30"/>
    <mergeCell ref="B29:B30"/>
    <mergeCell ref="C29:C30"/>
    <mergeCell ref="D29:D30"/>
    <mergeCell ref="E29:F30"/>
    <mergeCell ref="G29:G30"/>
    <mergeCell ref="A1:G1"/>
    <mergeCell ref="A2:G2"/>
    <mergeCell ref="A3:A4"/>
    <mergeCell ref="B3:B4"/>
    <mergeCell ref="C3:C4"/>
    <mergeCell ref="D3:D4"/>
    <mergeCell ref="E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Urtzi Errasti</dc:creator>
  <cp:lastModifiedBy>Urtzi Errasti</cp:lastModifiedBy>
  <dcterms:created xsi:type="dcterms:W3CDTF">2017-07-10T10:12:20Z</dcterms:created>
  <dcterms:modified xsi:type="dcterms:W3CDTF">2017-07-10T10:12:58Z</dcterms:modified>
</cp:coreProperties>
</file>